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0" windowWidth="18195" windowHeight="11460" activeTab="2"/>
  </bookViews>
  <sheets>
    <sheet name="Реестр непроф.активов" sheetId="1" r:id="rId1"/>
    <sheet name="План реализации" sheetId="2" r:id="rId2"/>
    <sheet name="Анализ активов по критериям" sheetId="3" r:id="rId3"/>
    <sheet name="2020г" sheetId="4" state="hidden" r:id="rId4"/>
    <sheet name="ГНС Ужур" sheetId="5" state="hidden" r:id="rId5"/>
  </sheets>
  <definedNames>
    <definedName name="_xlnm.Print_Titles" localSheetId="1">'План реализации'!$8:$8</definedName>
    <definedName name="_xlnm.Print_Titles" localSheetId="0">'Реестр непроф.активов'!$6:$6</definedName>
    <definedName name="_xlnm.Print_Area" localSheetId="2">'Анализ активов по критериям'!$A$1:$G$16</definedName>
    <definedName name="_xlnm.Print_Area" localSheetId="4">'ГНС Ужур'!$A$1:$I$44</definedName>
    <definedName name="_xlnm.Print_Area" localSheetId="0">'Реестр непроф.активов'!$A$1:$I$10</definedName>
  </definedNames>
  <calcPr fullCalcOnLoad="1"/>
</workbook>
</file>

<file path=xl/sharedStrings.xml><?xml version="1.0" encoding="utf-8"?>
<sst xmlns="http://schemas.openxmlformats.org/spreadsheetml/2006/main" count="305" uniqueCount="126">
  <si>
    <t>№</t>
  </si>
  <si>
    <t>Наименование</t>
  </si>
  <si>
    <t>Основные характеристики</t>
  </si>
  <si>
    <t>Вид деятельности, к которому относится использование непрофильного актива</t>
  </si>
  <si>
    <t>Адрес (местоположение)</t>
  </si>
  <si>
    <t>Информация о документаз, потдверждающих право собственности (обременения)</t>
  </si>
  <si>
    <t>Примечание</t>
  </si>
  <si>
    <t>Срок реализации</t>
  </si>
  <si>
    <t>Земельный участок</t>
  </si>
  <si>
    <t>Основной вид деятельности - сдача имущества в аренду</t>
  </si>
  <si>
    <t>Продажа</t>
  </si>
  <si>
    <t>Имущественный комплекс</t>
  </si>
  <si>
    <t>1. Свидетельства о государственной регистрации права 
2. Обременения отсутствуют</t>
  </si>
  <si>
    <t>Приложение ___</t>
  </si>
  <si>
    <t xml:space="preserve"> -</t>
  </si>
  <si>
    <t>Критерии</t>
  </si>
  <si>
    <t>Целевые ответы для определения профильных единиц управленческого учета</t>
  </si>
  <si>
    <t>Удельный процент, присваиваемый за совпадение с целевым ответом по определению профильных единиц управленческого учета</t>
  </si>
  <si>
    <t>№ п/п</t>
  </si>
  <si>
    <t>Актив, являющийся недвижимым имуществом, расположен на принадлежащей организации или обществу территории, используемой для осуществления основного вида деятельности либо для единственно возможного проезда (прохода) к территории, используемой организацией или обществом для осуществления основного вида деятельности (да, нет)</t>
  </si>
  <si>
    <t>Единица управленческого учета генерирует более 5 процентов выручки по итогам предыдущего года (да, нет)</t>
  </si>
  <si>
    <t>Относится к социально значимым объектам (поликлиника, аэропорт, санаторий, спортивный комплекс, общежитие, столовая), выручка которых формируется более чем на 50 процентов за счет предоставления услуг работникам общества (да, нет)</t>
  </si>
  <si>
    <t>Наличие заключенных контрактов или иных обязательств, связанных с использованием единиц управленческого учета, общей стоимостью более 1 процента выручки организации или общества или более 1 млрд. рублей (да, нет)</t>
  </si>
  <si>
    <t>Единица управленческого учета содержит активы, результаты деятельности которых составляют государственную либо коммерческую тайну, раскрытие которой для организации или общества повлечет убытки (да, нет)</t>
  </si>
  <si>
    <t>Единица управленческого учета обеспечивает предотвращение чрезвычайных ситуаций, информационную, экономическую и финансовую безопасность организации или общества и их подконтрольных юридических лиц (да, нет)</t>
  </si>
  <si>
    <t>да</t>
  </si>
  <si>
    <t xml:space="preserve"> +</t>
  </si>
  <si>
    <t>Суммарный результат составляет менее 50 процентов - единица управленческого учета является непрофильной</t>
  </si>
  <si>
    <t>Анализ объектов на предмет определения профильности</t>
  </si>
  <si>
    <t>Определение профильности единиц управленческого учета АО "Красноярсккрайгаз"</t>
  </si>
  <si>
    <t>Красноярский край, Ужурский район, г.Ужур, ул.Победы Социализма, 121</t>
  </si>
  <si>
    <t>Заключение по итогам анализа</t>
  </si>
  <si>
    <t>Продажа на конкурентной основе в соответствии с Программой отчуждения непрофильных активов АО "Красноярсккрайгаз".</t>
  </si>
  <si>
    <t>Способ реализации</t>
  </si>
  <si>
    <r>
      <t xml:space="preserve">Продажа </t>
    </r>
    <r>
      <rPr>
        <sz val="11"/>
        <rFont val="Times New Roman"/>
        <family val="1"/>
      </rPr>
      <t>на конкурентной основе в</t>
    </r>
    <r>
      <rPr>
        <sz val="11"/>
        <color indexed="8"/>
        <rFont val="Times New Roman"/>
        <family val="1"/>
      </rPr>
      <t xml:space="preserve"> соответствии с Программой отчуждения непрофильных активов АО "Красноярсккрайгаз"</t>
    </r>
  </si>
  <si>
    <t>Здание</t>
  </si>
  <si>
    <t>Красноярский край, Ужурский район, г.Ужур, ул.Победы Социализма, 117</t>
  </si>
  <si>
    <t>Красноярский край, р-н Ужурский, г.Ужур, ул. Победы Социализма, 117</t>
  </si>
  <si>
    <t>Основной вид деятельности - распределение газообразного топлива по газораспределительным сетям</t>
  </si>
  <si>
    <t>Административно-бытовой корпус</t>
  </si>
  <si>
    <t>Здание (Нежилое здание, Автовесовая (с помещением весовщика))</t>
  </si>
  <si>
    <t>Здание (Нежилое здание, Здание - автотранспортный бокс)</t>
  </si>
  <si>
    <t>Здание (Нежилое здание, Здание- трансформаторная подстанция)</t>
  </si>
  <si>
    <t>Газонаполнительный пункт</t>
  </si>
  <si>
    <t>Здание (Нежилое здание, воздушно-компрессорное отделение)</t>
  </si>
  <si>
    <t>Сооружение</t>
  </si>
  <si>
    <t>Сооружение (Нежилое, Сооружение - Эстакада для сжиженного газа)</t>
  </si>
  <si>
    <t>Сооружение (Нежилое, "Железнодорожный тупик")</t>
  </si>
  <si>
    <t>Сооружение (Нежилое, Сооружение - противопожарный резервуар 50 м. куб для воды (подземный)</t>
  </si>
  <si>
    <t>Сооружение (Нежилое, Сооружение - емкость для неиспарившихся остатков 4,2 м.куб. (подземная)</t>
  </si>
  <si>
    <t>Сооружение (Нежилое, противопожарный резервуар 50 м.куб. для воды (подземный))</t>
  </si>
  <si>
    <t>Сооружение (Нежилое, Сооружение "Ограда")</t>
  </si>
  <si>
    <t>Сооружение (Нежилое, "Электрический кабель")</t>
  </si>
  <si>
    <t>Сооружение (Нежилое, Сооружение - канализационные сети)</t>
  </si>
  <si>
    <t>Сооружение (Нежилое, Сооружение - водопроводные сети)</t>
  </si>
  <si>
    <t>Сооружение (Нежилое, "Водопроводные сети")</t>
  </si>
  <si>
    <t>Сооружение (Нежилое, Сооружение " Тепловые сети")</t>
  </si>
  <si>
    <t>Оборудование</t>
  </si>
  <si>
    <t>Весы эл.механические автомобильные</t>
  </si>
  <si>
    <t>Пожарная сигнализация</t>
  </si>
  <si>
    <t>КТПП В 630/10</t>
  </si>
  <si>
    <t>Котел EXA 80 caldaia</t>
  </si>
  <si>
    <t>Котел EXA 70-2 ( 1 шт.)</t>
  </si>
  <si>
    <t>Котел ЭВТ-27 (1шт.)</t>
  </si>
  <si>
    <t>Насос Willo ( 6 шт.)</t>
  </si>
  <si>
    <t>Электронасос</t>
  </si>
  <si>
    <t>Видеокамера  цветная купольная</t>
  </si>
  <si>
    <t>Видеорегистратор 4-х канальный</t>
  </si>
  <si>
    <t>Видеокамера уличная 800TVL ( 2 шт.)</t>
  </si>
  <si>
    <t>Горелка EM -9E,инв№НЗ-00003997 30.09.06</t>
  </si>
  <si>
    <t>Насос 2ц5 25/50 , инв№ НЗ-00003584, 01.09.97</t>
  </si>
  <si>
    <t>Насос 2ц5 25/50 , инв№ НЗ-00003583, 01.09.97</t>
  </si>
  <si>
    <t>Прибор СОУ , инв.№ НЗ-00003594, 01.12.01</t>
  </si>
  <si>
    <t>Сборник конденсата, инв№ НЗ-00003563, 01.06.96</t>
  </si>
  <si>
    <t>Сигнализатор СТМ10-0004 ДЦ, инв№ 00004006, 30.01.07</t>
  </si>
  <si>
    <t>Сигнализатор СОУ-1</t>
  </si>
  <si>
    <t>Эл.насос, инв№ НЗ-00004021,29.12.07</t>
  </si>
  <si>
    <t>1) Земельный участок 820 м2, АГЗС, г. Ужур, 
ул. Победы Социализма 121     
2) Сооружение - АГЗС, г. Ужур, ул. Победы Социализма 121</t>
  </si>
  <si>
    <t>1. Свидетельства о государственной регистрации права
2. Обременения отсутствуют</t>
  </si>
  <si>
    <t>Комплекс имущества объекта, расположенного по адресу: г. Ужур, ул. Победы Социализма, 117</t>
  </si>
  <si>
    <t>Категория объекта</t>
  </si>
  <si>
    <t>Кадастровый номер/категория ОС (МЦ)</t>
  </si>
  <si>
    <t>Площадь, кв.м</t>
  </si>
  <si>
    <t>Цена миним. реализации с НДС</t>
  </si>
  <si>
    <t>Цена реализации с НДС</t>
  </si>
  <si>
    <t>Категория активов</t>
  </si>
  <si>
    <t>24:39:0101001:2</t>
  </si>
  <si>
    <t>внеоборотные активы</t>
  </si>
  <si>
    <t>24:39:0101001:187</t>
  </si>
  <si>
    <t>24:39:0000000:1720</t>
  </si>
  <si>
    <t>24:39:0000000:1721</t>
  </si>
  <si>
    <t>24:39:0000000:1717</t>
  </si>
  <si>
    <t>24:39:0101001:186</t>
  </si>
  <si>
    <t>24:39:0000000:1706</t>
  </si>
  <si>
    <t>24:39:0000000:1718</t>
  </si>
  <si>
    <t>24:39:0000000:1719</t>
  </si>
  <si>
    <t>24:39:0000000:1709</t>
  </si>
  <si>
    <t>24:39:0000000:1705</t>
  </si>
  <si>
    <t>24:39:0000000:1712</t>
  </si>
  <si>
    <t>24:39:0000000:1716</t>
  </si>
  <si>
    <t>24:39:0000000:1715</t>
  </si>
  <si>
    <t>24:39:0000000:1710</t>
  </si>
  <si>
    <t>24:39:0000000:1708</t>
  </si>
  <si>
    <t>24:39:0000000:1707</t>
  </si>
  <si>
    <t>24:39:0000000:1713</t>
  </si>
  <si>
    <t>24:39:0000000:1703</t>
  </si>
  <si>
    <t>ОС</t>
  </si>
  <si>
    <t>МЦ</t>
  </si>
  <si>
    <t>оборотные активы</t>
  </si>
  <si>
    <t>Итого</t>
  </si>
  <si>
    <t>Остаточная стоимость на 30.06.2020г. без НДС</t>
  </si>
  <si>
    <r>
      <t xml:space="preserve">Балансовая (остаточная) стоимость на 31.12.2019 г., </t>
    </r>
    <r>
      <rPr>
        <b/>
        <sz val="11"/>
        <color indexed="10"/>
        <rFont val="Times New Roman"/>
        <family val="1"/>
      </rPr>
      <t>тыс.руб.</t>
    </r>
  </si>
  <si>
    <t>План мероприятий по реализации непрофильных активов АО «Красноярсккрайгаз» на 2020-2022 гг.</t>
  </si>
  <si>
    <t>Красноярский край, г.Минусинск, р-н ул.Суворова 33</t>
  </si>
  <si>
    <t>1) Земельный участок, категория земель - земли населенных пунктов; разрешенное использование - для размещения промышленных объектов -для эксплуатации нежилых производственных зданий; общая площадь  16 439 кв.м; кадастровый номер: 24:39:0101001:2
2) Здание; Административно-бытовой корпус, площадь 264,60 кв.м
3) Здание; Здание (Нежилое здание, Автовесовая (с помещением весовщика)); площадь 14,60 кв.м
4) Здание; Здание (Нежилое здание, Здание - автотранспортный бокс); площадь 207,00 кв.м
5) Здание; Здание (Нежилое здание, Здание- трансформаторная подстанция); площадь 24 кв.м
6) Здание; Газонаполнительный пункт; площадь 210,30 кв.м
7) Здание; Здание (Нежилое здание, воздушно-компрессорное отделение); площадь 49,70 кв.м
8) Сооружение; Сооружение (Нежилое, Сооружение - Эстакада для сжиженного газа); площадь 99,30 кв.м;
9) Сооружение; Сооружение (Нежилое, "Железнодорожный тупик"); 0,7192 км;
10) Сооружение (Нежилое, Сооружение - противопожарный резервуар 50 м. куб для воды (подземный);
11) Сооружение (Нежилое, Сооружение - емкость для неиспарившихся остатков 4,2 м.куб. (подземная); 
12) Сооружение (Нежилое, противопожарный резервуар 50 м.куб. для воды (подземный));  
13) Сооружение (Нежилое, Сооружение "Ограда");  591 км;
14) Сооружение (Нежилое, "Электрический кабель");  0,1953 км;
15) Сооружение (Нежилое, Сооружение - канализационные сети);  0,042 км;
16) Сооружение (Нежилое, Сооружение - канализационные сети);  0,0059 км;
17) Сооружение (Нежилое, Сооружение - водопроводные сети);  0,0972 км;
18) Сооружение (Нежилое, "Водопроводные сети");  0,1182 км;
19) Сооружение (Нежилое, Сооружение " Тепловые сети"); 0,1685 км;
20) Оборудование; Весы эл.механические автомобильные;
21) Оборудование; Пожарная сигнализация;
22) Оборудование; КТПП В 630/10;
23) Оборудование; Котел EXA 80 caldaia;
24) Оборудование; Пожарная сигнализация;
25) Оборудование; Котел EXA 70-2 ( 1 шт.);
26) Оборудование; Котел ЭВТ-27 (1шт.);
27) Оборудование; Котел ЭВТ-27 (1шт.);
28) Оборудование; Насос Willo (6 шт.);
29) Оборудование; Электронасос;
30) Оборудование; Видеокамера  цветная купольная;
31) Оборудование; Видеорегистратор 4-х канальный;
32) Оборудование; Видеокамера уличная 800TVL ( 2 шт.);
33) Оборудование; Горелка EM -9E,инв№НЗ-00003997 30.09.06;
34) Оборудование; Насос 2ц5 25/50 , инв№ НЗ-00003584, 01.09.97;
35) Оборудование; Насос 2ц5 25/50 , инв№ НЗ-00003583, 01.09.97;
36) Оборудование; Прибор СОУ , инв.№ НЗ-00003594, 01.12.01;
37) Оборудование; Сборник конденсата, инв№ НЗ-00003563, 01.06.96;
38) Оборудование; Сигнализатор СТМ10-0004 ДЦ, инв№ 00004006, 30.01.07;
39) Оборудование; Сигнализатор СОУ-1;
40) Оборудование; Эл.насос, инв№ НЗ-00004021,29.12.07;</t>
  </si>
  <si>
    <t>Земельный участок 83 кв.м., ГРП, Мин.,ул.Суворова,33</t>
  </si>
  <si>
    <t>4 кв 2022</t>
  </si>
  <si>
    <t>Балансовая (остаточная) стоимость на 31.12.2019 г., тыс.руб. без НДС</t>
  </si>
  <si>
    <t>4 кв 2020</t>
  </si>
  <si>
    <t>1. Свидетельство о государственной регистрации права 
2. Обременения отсутствуют</t>
  </si>
  <si>
    <t>Земельный участок 83 кв.м., ГРП, Мин.,ул.Суворова,33, кадастровый номер: 24:53:0110431:0277; разрешенное использование - для размещения иных объектов промышленности</t>
  </si>
  <si>
    <t>оценка профильности</t>
  </si>
  <si>
    <t>Имущественный комплекс: Красноярский край, Ужурский район, г.Ужур, ул.Победы Социализма, 121</t>
  </si>
  <si>
    <t>Имущественный комплекс: Красноярский край, Ужурский район, г.Ужур, ул.Победы Социализма, 117</t>
  </si>
  <si>
    <t xml:space="preserve">Реестр непрофильных активов АО «Красноярсккрайгаз» </t>
  </si>
  <si>
    <t>к протоколу заседания
Совета директоров АО "Красноярсккрайгаз"
№ 76 от 24.09.2020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</si>
</sst>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double"/>
    </border>
    <border>
      <left style="thin"/>
      <right style="thin"/>
      <top>
        <color indexed="63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right" vertical="top" wrapText="1"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2" fillId="0" borderId="11" xfId="0" applyFont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/>
    </xf>
    <xf numFmtId="0" fontId="53" fillId="0" borderId="12" xfId="0" applyFont="1" applyFill="1" applyBorder="1" applyAlignment="1">
      <alignment horizontal="justify" vertical="top" wrapText="1"/>
    </xf>
    <xf numFmtId="0" fontId="53" fillId="0" borderId="11" xfId="0" applyFont="1" applyFill="1" applyBorder="1" applyAlignment="1">
      <alignment horizontal="justify" vertical="top" wrapText="1"/>
    </xf>
    <xf numFmtId="0" fontId="53" fillId="0" borderId="11" xfId="0" applyFont="1" applyFill="1" applyBorder="1" applyAlignment="1">
      <alignment vertical="top" wrapText="1"/>
    </xf>
    <xf numFmtId="0" fontId="49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9" fillId="0" borderId="11" xfId="0" applyFont="1" applyFill="1" applyBorder="1" applyAlignment="1">
      <alignment vertical="center"/>
    </xf>
    <xf numFmtId="0" fontId="49" fillId="0" borderId="11" xfId="0" applyFont="1" applyFill="1" applyBorder="1" applyAlignment="1">
      <alignment vertical="center" wrapText="1"/>
    </xf>
    <xf numFmtId="0" fontId="49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49" fillId="0" borderId="0" xfId="0" applyFont="1" applyFill="1" applyAlignment="1">
      <alignment vertical="center"/>
    </xf>
    <xf numFmtId="4" fontId="52" fillId="0" borderId="0" xfId="0" applyNumberFormat="1" applyFont="1" applyAlignment="1">
      <alignment/>
    </xf>
    <xf numFmtId="0" fontId="55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50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vertical="center" wrapText="1"/>
    </xf>
    <xf numFmtId="4" fontId="52" fillId="0" borderId="11" xfId="0" applyNumberFormat="1" applyFont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horizontal="center" vertical="center" wrapText="1"/>
    </xf>
    <xf numFmtId="4" fontId="52" fillId="33" borderId="11" xfId="0" applyNumberFormat="1" applyFont="1" applyFill="1" applyBorder="1" applyAlignment="1">
      <alignment horizontal="center" vertical="center" wrapText="1"/>
    </xf>
    <xf numFmtId="181" fontId="52" fillId="0" borderId="0" xfId="0" applyNumberFormat="1" applyFont="1" applyAlignment="1">
      <alignment/>
    </xf>
    <xf numFmtId="4" fontId="52" fillId="0" borderId="11" xfId="0" applyNumberFormat="1" applyFont="1" applyBorder="1" applyAlignment="1">
      <alignment horizontal="center" vertical="center"/>
    </xf>
    <xf numFmtId="4" fontId="52" fillId="0" borderId="11" xfId="0" applyNumberFormat="1" applyFont="1" applyFill="1" applyBorder="1" applyAlignment="1">
      <alignment horizontal="center" vertical="center"/>
    </xf>
    <xf numFmtId="4" fontId="56" fillId="0" borderId="11" xfId="0" applyNumberFormat="1" applyFont="1" applyFill="1" applyBorder="1" applyAlignment="1">
      <alignment horizontal="center" vertical="center" wrapText="1"/>
    </xf>
    <xf numFmtId="4" fontId="56" fillId="0" borderId="11" xfId="0" applyNumberFormat="1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5" xfId="0" applyFont="1" applyBorder="1" applyAlignment="1">
      <alignment vertical="center" wrapText="1"/>
    </xf>
    <xf numFmtId="4" fontId="52" fillId="0" borderId="15" xfId="0" applyNumberFormat="1" applyFont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justify" vertical="center" wrapText="1"/>
    </xf>
    <xf numFmtId="0" fontId="52" fillId="33" borderId="18" xfId="0" applyFont="1" applyFill="1" applyBorder="1" applyAlignment="1">
      <alignment horizontal="justify" vertical="center" wrapText="1"/>
    </xf>
    <xf numFmtId="0" fontId="52" fillId="33" borderId="18" xfId="0" applyFont="1" applyFill="1" applyBorder="1" applyAlignment="1">
      <alignment horizontal="center" vertical="center" wrapText="1"/>
    </xf>
    <xf numFmtId="4" fontId="52" fillId="33" borderId="18" xfId="0" applyNumberFormat="1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vertical="center"/>
    </xf>
    <xf numFmtId="0" fontId="52" fillId="0" borderId="0" xfId="0" applyFont="1" applyBorder="1" applyAlignment="1">
      <alignment wrapText="1"/>
    </xf>
    <xf numFmtId="4" fontId="52" fillId="0" borderId="0" xfId="0" applyNumberFormat="1" applyFont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wrapText="1"/>
    </xf>
    <xf numFmtId="4" fontId="52" fillId="0" borderId="0" xfId="0" applyNumberFormat="1" applyFont="1" applyAlignment="1">
      <alignment horizontal="center" vertical="center"/>
    </xf>
    <xf numFmtId="0" fontId="54" fillId="0" borderId="19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4" fontId="49" fillId="0" borderId="11" xfId="0" applyNumberFormat="1" applyFont="1" applyFill="1" applyBorder="1" applyAlignment="1">
      <alignment horizontal="center" vertical="center"/>
    </xf>
    <xf numFmtId="0" fontId="52" fillId="0" borderId="12" xfId="0" applyFont="1" applyBorder="1" applyAlignment="1">
      <alignment vertical="center" wrapText="1"/>
    </xf>
    <xf numFmtId="0" fontId="52" fillId="0" borderId="12" xfId="0" applyFont="1" applyBorder="1" applyAlignment="1">
      <alignment horizontal="center" vertical="center" wrapText="1"/>
    </xf>
    <xf numFmtId="4" fontId="52" fillId="0" borderId="12" xfId="0" applyNumberFormat="1" applyFont="1" applyBorder="1" applyAlignment="1">
      <alignment horizontal="center" vertical="center" wrapText="1"/>
    </xf>
    <xf numFmtId="4" fontId="52" fillId="0" borderId="12" xfId="0" applyNumberFormat="1" applyFont="1" applyFill="1" applyBorder="1" applyAlignment="1">
      <alignment horizontal="center" vertical="center" wrapText="1"/>
    </xf>
    <xf numFmtId="4" fontId="52" fillId="33" borderId="12" xfId="0" applyNumberFormat="1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9" fillId="0" borderId="0" xfId="0" applyFont="1" applyAlignment="1">
      <alignment horizontal="right" vertical="top" wrapText="1"/>
    </xf>
    <xf numFmtId="0" fontId="49" fillId="0" borderId="15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49" fillId="0" borderId="15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4" fontId="49" fillId="0" borderId="15" xfId="0" applyNumberFormat="1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9" fillId="0" borderId="20" xfId="0" applyFont="1" applyFill="1" applyBorder="1" applyAlignment="1">
      <alignment horizontal="left" vertical="center" wrapText="1"/>
    </xf>
    <xf numFmtId="0" fontId="49" fillId="0" borderId="12" xfId="0" applyFont="1" applyBorder="1" applyAlignment="1">
      <alignment horizontal="center" vertical="center"/>
    </xf>
    <xf numFmtId="0" fontId="57" fillId="0" borderId="0" xfId="0" applyFont="1" applyAlignment="1">
      <alignment horizontal="center"/>
    </xf>
    <xf numFmtId="0" fontId="49" fillId="0" borderId="20" xfId="0" applyFont="1" applyFill="1" applyBorder="1" applyAlignment="1">
      <alignment horizontal="left" vertical="top" wrapText="1"/>
    </xf>
    <xf numFmtId="4" fontId="49" fillId="0" borderId="20" xfId="0" applyNumberFormat="1" applyFont="1" applyFill="1" applyBorder="1" applyAlignment="1">
      <alignment horizontal="center" vertical="center"/>
    </xf>
    <xf numFmtId="0" fontId="49" fillId="0" borderId="20" xfId="0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54" fillId="0" borderId="21" xfId="0" applyFont="1" applyBorder="1" applyAlignment="1">
      <alignment horizontal="left" vertical="center" indent="2"/>
    </xf>
    <xf numFmtId="0" fontId="54" fillId="0" borderId="22" xfId="0" applyFont="1" applyBorder="1" applyAlignment="1">
      <alignment horizontal="left" vertical="center" indent="2"/>
    </xf>
    <xf numFmtId="0" fontId="54" fillId="0" borderId="23" xfId="0" applyFont="1" applyBorder="1" applyAlignment="1">
      <alignment horizontal="left" vertical="center" indent="2"/>
    </xf>
    <xf numFmtId="0" fontId="54" fillId="0" borderId="15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4" fillId="0" borderId="11" xfId="0" applyFont="1" applyBorder="1" applyAlignment="1">
      <alignment horizontal="left" vertical="center" indent="2"/>
    </xf>
    <xf numFmtId="0" fontId="5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10"/>
  <sheetViews>
    <sheetView view="pageBreakPreview" zoomScale="85" zoomScaleSheetLayoutView="85" workbookViewId="0" topLeftCell="A2">
      <pane xSplit="3" ySplit="5" topLeftCell="D7" activePane="bottomRight" state="frozen"/>
      <selection pane="topLeft" activeCell="A2" sqref="A2"/>
      <selection pane="topRight" activeCell="D2" sqref="D2"/>
      <selection pane="bottomLeft" activeCell="A7" sqref="A7"/>
      <selection pane="bottomRight" activeCell="G2" sqref="G2:I2"/>
    </sheetView>
  </sheetViews>
  <sheetFormatPr defaultColWidth="9.140625" defaultRowHeight="15"/>
  <cols>
    <col min="1" max="1" width="5.00390625" style="25" customWidth="1"/>
    <col min="2" max="2" width="15.7109375" style="1" customWidth="1"/>
    <col min="3" max="3" width="81.421875" style="1" customWidth="1"/>
    <col min="4" max="4" width="30.421875" style="1" customWidth="1"/>
    <col min="5" max="5" width="29.00390625" style="1" customWidth="1"/>
    <col min="6" max="6" width="28.421875" style="1" customWidth="1"/>
    <col min="7" max="7" width="29.28125" style="1" customWidth="1"/>
    <col min="8" max="8" width="13.00390625" style="1" customWidth="1"/>
    <col min="9" max="9" width="26.57421875" style="1" customWidth="1"/>
    <col min="10" max="16384" width="9.140625" style="1" customWidth="1"/>
  </cols>
  <sheetData>
    <row r="1" ht="21" customHeight="1">
      <c r="I1" s="4" t="s">
        <v>13</v>
      </c>
    </row>
    <row r="2" spans="7:9" ht="50.25" customHeight="1">
      <c r="G2" s="76" t="s">
        <v>125</v>
      </c>
      <c r="H2" s="76"/>
      <c r="I2" s="76"/>
    </row>
    <row r="3" spans="7:9" ht="50.25" customHeight="1">
      <c r="G3" s="5"/>
      <c r="H3" s="5"/>
      <c r="I3" s="5"/>
    </row>
    <row r="4" spans="1:5" ht="18.75">
      <c r="A4" s="2"/>
      <c r="C4" s="3"/>
      <c r="E4" s="73" t="s">
        <v>124</v>
      </c>
    </row>
    <row r="5" spans="1:5" ht="15.75">
      <c r="A5" s="2"/>
      <c r="C5" s="3"/>
      <c r="E5" s="2"/>
    </row>
    <row r="6" spans="1:9" ht="79.5" customHeight="1" thickBot="1">
      <c r="A6" s="7" t="s">
        <v>0</v>
      </c>
      <c r="B6" s="7" t="s">
        <v>1</v>
      </c>
      <c r="C6" s="7" t="s">
        <v>2</v>
      </c>
      <c r="D6" s="7" t="s">
        <v>3</v>
      </c>
      <c r="E6" s="7" t="s">
        <v>4</v>
      </c>
      <c r="F6" s="7" t="s">
        <v>117</v>
      </c>
      <c r="G6" s="7" t="s">
        <v>5</v>
      </c>
      <c r="H6" s="7" t="s">
        <v>33</v>
      </c>
      <c r="I6" s="7" t="s">
        <v>6</v>
      </c>
    </row>
    <row r="7" spans="1:9" s="31" customFormat="1" ht="80.25" customHeight="1" thickTop="1">
      <c r="A7" s="18">
        <v>1</v>
      </c>
      <c r="B7" s="28" t="s">
        <v>11</v>
      </c>
      <c r="C7" s="28" t="s">
        <v>77</v>
      </c>
      <c r="D7" s="29" t="s">
        <v>9</v>
      </c>
      <c r="E7" s="28" t="s">
        <v>30</v>
      </c>
      <c r="F7" s="64">
        <f>(99000+63421.53)/1000</f>
        <v>162.42153</v>
      </c>
      <c r="G7" s="30" t="s">
        <v>12</v>
      </c>
      <c r="H7" s="27" t="s">
        <v>10</v>
      </c>
      <c r="I7" s="28" t="s">
        <v>32</v>
      </c>
    </row>
    <row r="8" spans="1:9" ht="409.5" customHeight="1">
      <c r="A8" s="74">
        <v>2</v>
      </c>
      <c r="B8" s="77" t="s">
        <v>11</v>
      </c>
      <c r="C8" s="79" t="s">
        <v>114</v>
      </c>
      <c r="D8" s="77" t="s">
        <v>38</v>
      </c>
      <c r="E8" s="77" t="s">
        <v>37</v>
      </c>
      <c r="F8" s="81">
        <v>5809.41952</v>
      </c>
      <c r="G8" s="77" t="s">
        <v>78</v>
      </c>
      <c r="H8" s="83" t="s">
        <v>10</v>
      </c>
      <c r="I8" s="77" t="s">
        <v>34</v>
      </c>
    </row>
    <row r="9" spans="1:9" ht="339.75" customHeight="1">
      <c r="A9" s="75"/>
      <c r="B9" s="78"/>
      <c r="C9" s="80"/>
      <c r="D9" s="78"/>
      <c r="E9" s="78"/>
      <c r="F9" s="82"/>
      <c r="G9" s="78"/>
      <c r="H9" s="84"/>
      <c r="I9" s="78"/>
    </row>
    <row r="10" spans="1:9" s="31" customFormat="1" ht="80.25" customHeight="1">
      <c r="A10" s="18">
        <v>3</v>
      </c>
      <c r="B10" s="28" t="s">
        <v>8</v>
      </c>
      <c r="C10" s="28" t="s">
        <v>120</v>
      </c>
      <c r="D10" s="29" t="s">
        <v>38</v>
      </c>
      <c r="E10" s="28" t="s">
        <v>113</v>
      </c>
      <c r="F10" s="64">
        <f>49787/1000</f>
        <v>49.787</v>
      </c>
      <c r="G10" s="30" t="s">
        <v>119</v>
      </c>
      <c r="H10" s="27" t="s">
        <v>10</v>
      </c>
      <c r="I10" s="28" t="s">
        <v>32</v>
      </c>
    </row>
  </sheetData>
  <sheetProtection/>
  <mergeCells count="10">
    <mergeCell ref="A8:A9"/>
    <mergeCell ref="G2:I2"/>
    <mergeCell ref="B8:B9"/>
    <mergeCell ref="C8:C9"/>
    <mergeCell ref="D8:D9"/>
    <mergeCell ref="E8:E9"/>
    <mergeCell ref="F8:F9"/>
    <mergeCell ref="G8:G9"/>
    <mergeCell ref="H8:H9"/>
    <mergeCell ref="I8:I9"/>
  </mergeCells>
  <printOptions/>
  <pageMargins left="0.25" right="0.25" top="0.75" bottom="0.75" header="0.3" footer="0.3"/>
  <pageSetup fitToHeight="0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view="pageBreakPreview" zoomScale="70" zoomScaleSheetLayoutView="70" zoomScalePageLayoutView="0" workbookViewId="0" topLeftCell="A1">
      <selection activeCell="F2" sqref="F2:H2"/>
    </sheetView>
  </sheetViews>
  <sheetFormatPr defaultColWidth="9.140625" defaultRowHeight="15"/>
  <cols>
    <col min="1" max="1" width="5.421875" style="0" customWidth="1"/>
    <col min="2" max="2" width="18.421875" style="0" customWidth="1"/>
    <col min="3" max="3" width="86.421875" style="0" customWidth="1"/>
    <col min="4" max="4" width="25.00390625" style="0" customWidth="1"/>
    <col min="5" max="5" width="17.7109375" style="0" customWidth="1"/>
    <col min="6" max="6" width="13.00390625" style="72" customWidth="1"/>
    <col min="7" max="7" width="19.00390625" style="0" customWidth="1"/>
    <col min="8" max="8" width="34.00390625" style="0" customWidth="1"/>
  </cols>
  <sheetData>
    <row r="1" spans="6:8" ht="20.25" customHeight="1">
      <c r="F1" s="25"/>
      <c r="G1" s="1"/>
      <c r="H1" s="4" t="s">
        <v>13</v>
      </c>
    </row>
    <row r="2" spans="6:8" ht="48.75" customHeight="1">
      <c r="F2" s="76" t="s">
        <v>125</v>
      </c>
      <c r="G2" s="76"/>
      <c r="H2" s="76"/>
    </row>
    <row r="5" spans="3:7" ht="18.75">
      <c r="C5" s="87" t="s">
        <v>112</v>
      </c>
      <c r="D5" s="87"/>
      <c r="E5" s="87"/>
      <c r="F5" s="87"/>
      <c r="G5" s="87"/>
    </row>
    <row r="6" ht="15.75">
      <c r="C6" s="6"/>
    </row>
    <row r="8" spans="1:8" ht="81.75" customHeight="1" thickBot="1">
      <c r="A8" s="7" t="s">
        <v>0</v>
      </c>
      <c r="B8" s="7" t="s">
        <v>1</v>
      </c>
      <c r="C8" s="63" t="s">
        <v>2</v>
      </c>
      <c r="D8" s="63" t="s">
        <v>4</v>
      </c>
      <c r="E8" s="7" t="s">
        <v>117</v>
      </c>
      <c r="F8" s="63" t="s">
        <v>33</v>
      </c>
      <c r="G8" s="63" t="s">
        <v>7</v>
      </c>
      <c r="H8" s="63" t="s">
        <v>6</v>
      </c>
    </row>
    <row r="9" spans="1:8" ht="72.75" customHeight="1" thickTop="1">
      <c r="A9" s="18">
        <v>1</v>
      </c>
      <c r="B9" s="28" t="s">
        <v>11</v>
      </c>
      <c r="C9" s="28" t="s">
        <v>77</v>
      </c>
      <c r="D9" s="28" t="s">
        <v>30</v>
      </c>
      <c r="E9" s="64">
        <f>(99000+63421.53)/1000</f>
        <v>162.42153</v>
      </c>
      <c r="F9" s="18" t="s">
        <v>10</v>
      </c>
      <c r="G9" s="19" t="s">
        <v>116</v>
      </c>
      <c r="H9" s="28" t="s">
        <v>32</v>
      </c>
    </row>
    <row r="10" spans="1:8" ht="408.75" customHeight="1">
      <c r="A10" s="74">
        <v>2</v>
      </c>
      <c r="B10" s="77" t="s">
        <v>11</v>
      </c>
      <c r="C10" s="88" t="s">
        <v>114</v>
      </c>
      <c r="D10" s="85" t="s">
        <v>37</v>
      </c>
      <c r="E10" s="89">
        <v>5809.41952</v>
      </c>
      <c r="F10" s="90" t="s">
        <v>10</v>
      </c>
      <c r="G10" s="74" t="s">
        <v>118</v>
      </c>
      <c r="H10" s="85" t="s">
        <v>34</v>
      </c>
    </row>
    <row r="11" spans="1:8" ht="321" customHeight="1">
      <c r="A11" s="75"/>
      <c r="B11" s="78"/>
      <c r="C11" s="80"/>
      <c r="D11" s="78"/>
      <c r="E11" s="82"/>
      <c r="F11" s="84"/>
      <c r="G11" s="86"/>
      <c r="H11" s="78"/>
    </row>
    <row r="12" spans="1:8" ht="81.75" customHeight="1">
      <c r="A12" s="18">
        <v>3</v>
      </c>
      <c r="B12" s="28" t="s">
        <v>8</v>
      </c>
      <c r="C12" s="28" t="s">
        <v>120</v>
      </c>
      <c r="D12" s="28" t="s">
        <v>113</v>
      </c>
      <c r="E12" s="64">
        <f>49787/1000</f>
        <v>49.787</v>
      </c>
      <c r="F12" s="18" t="s">
        <v>10</v>
      </c>
      <c r="G12" s="19" t="s">
        <v>118</v>
      </c>
      <c r="H12" s="28" t="s">
        <v>32</v>
      </c>
    </row>
  </sheetData>
  <sheetProtection/>
  <mergeCells count="10">
    <mergeCell ref="H10:H11"/>
    <mergeCell ref="G10:G11"/>
    <mergeCell ref="F2:H2"/>
    <mergeCell ref="C5:G5"/>
    <mergeCell ref="A10:A11"/>
    <mergeCell ref="B10:B11"/>
    <mergeCell ref="C10:C11"/>
    <mergeCell ref="D10:D11"/>
    <mergeCell ref="E10:E11"/>
    <mergeCell ref="F10:F11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view="pageBreakPreview" zoomScaleSheetLayoutView="100" zoomScalePageLayoutView="0" workbookViewId="0" topLeftCell="A1">
      <selection activeCell="E2" sqref="E2:G2"/>
    </sheetView>
  </sheetViews>
  <sheetFormatPr defaultColWidth="9.140625" defaultRowHeight="15"/>
  <cols>
    <col min="1" max="1" width="9.140625" style="8" customWidth="1"/>
    <col min="2" max="2" width="56.57421875" style="8" customWidth="1"/>
    <col min="3" max="3" width="19.00390625" style="8" customWidth="1"/>
    <col min="4" max="4" width="21.8515625" style="8" customWidth="1"/>
    <col min="5" max="5" width="22.421875" style="24" customWidth="1"/>
    <col min="6" max="6" width="18.8515625" style="24" customWidth="1"/>
    <col min="7" max="7" width="20.421875" style="24" customWidth="1"/>
    <col min="8" max="16384" width="9.140625" style="8" customWidth="1"/>
  </cols>
  <sheetData>
    <row r="1" spans="5:7" ht="15.75">
      <c r="E1" s="25"/>
      <c r="F1" s="25"/>
      <c r="G1" s="25"/>
    </row>
    <row r="2" spans="5:7" ht="51.75" customHeight="1">
      <c r="E2" s="93" t="s">
        <v>125</v>
      </c>
      <c r="F2" s="94"/>
      <c r="G2" s="94"/>
    </row>
    <row r="5" spans="1:7" ht="18.75">
      <c r="A5" s="91" t="s">
        <v>29</v>
      </c>
      <c r="B5" s="91"/>
      <c r="C5" s="91"/>
      <c r="D5" s="91"/>
      <c r="E5" s="91"/>
      <c r="F5" s="92"/>
      <c r="G5" s="92"/>
    </row>
    <row r="6" spans="1:7" ht="15.75">
      <c r="A6" s="2"/>
      <c r="B6" s="2"/>
      <c r="C6" s="2"/>
      <c r="D6" s="2"/>
      <c r="E6" s="2"/>
      <c r="F6" s="2"/>
      <c r="G6" s="2"/>
    </row>
    <row r="8" spans="1:7" ht="18.75" customHeight="1">
      <c r="A8" s="98" t="s">
        <v>18</v>
      </c>
      <c r="B8" s="98" t="s">
        <v>15</v>
      </c>
      <c r="C8" s="100" t="s">
        <v>16</v>
      </c>
      <c r="D8" s="100" t="s">
        <v>17</v>
      </c>
      <c r="E8" s="102" t="s">
        <v>121</v>
      </c>
      <c r="F8" s="103"/>
      <c r="G8" s="104"/>
    </row>
    <row r="9" spans="1:7" ht="81.75" customHeight="1" thickBot="1">
      <c r="A9" s="99"/>
      <c r="B9" s="99"/>
      <c r="C9" s="101"/>
      <c r="D9" s="101"/>
      <c r="E9" s="62" t="s">
        <v>122</v>
      </c>
      <c r="F9" s="62" t="s">
        <v>123</v>
      </c>
      <c r="G9" s="62" t="s">
        <v>115</v>
      </c>
    </row>
    <row r="10" spans="1:7" ht="82.5" customHeight="1" thickTop="1">
      <c r="A10" s="12">
        <v>1</v>
      </c>
      <c r="B10" s="15" t="s">
        <v>19</v>
      </c>
      <c r="C10" s="13" t="s">
        <v>25</v>
      </c>
      <c r="D10" s="13">
        <v>20</v>
      </c>
      <c r="E10" s="14" t="s">
        <v>26</v>
      </c>
      <c r="F10" s="20" t="s">
        <v>26</v>
      </c>
      <c r="G10" s="20" t="s">
        <v>26</v>
      </c>
    </row>
    <row r="11" spans="1:7" ht="36" customHeight="1">
      <c r="A11" s="11">
        <v>2</v>
      </c>
      <c r="B11" s="16" t="s">
        <v>20</v>
      </c>
      <c r="C11" s="10" t="s">
        <v>25</v>
      </c>
      <c r="D11" s="10">
        <v>15</v>
      </c>
      <c r="E11" s="9" t="s">
        <v>14</v>
      </c>
      <c r="F11" s="21" t="s">
        <v>14</v>
      </c>
      <c r="G11" s="21" t="s">
        <v>14</v>
      </c>
    </row>
    <row r="12" spans="1:7" ht="55.5" customHeight="1">
      <c r="A12" s="11">
        <v>3</v>
      </c>
      <c r="B12" s="16" t="s">
        <v>21</v>
      </c>
      <c r="C12" s="10" t="s">
        <v>25</v>
      </c>
      <c r="D12" s="10">
        <v>15</v>
      </c>
      <c r="E12" s="9" t="s">
        <v>14</v>
      </c>
      <c r="F12" s="21" t="s">
        <v>14</v>
      </c>
      <c r="G12" s="21" t="s">
        <v>14</v>
      </c>
    </row>
    <row r="13" spans="1:7" ht="57.75" customHeight="1">
      <c r="A13" s="11">
        <v>4</v>
      </c>
      <c r="B13" s="16" t="s">
        <v>22</v>
      </c>
      <c r="C13" s="10" t="s">
        <v>25</v>
      </c>
      <c r="D13" s="10">
        <v>20</v>
      </c>
      <c r="E13" s="9" t="s">
        <v>14</v>
      </c>
      <c r="F13" s="21" t="s">
        <v>14</v>
      </c>
      <c r="G13" s="21" t="s">
        <v>14</v>
      </c>
    </row>
    <row r="14" spans="1:7" ht="58.5" customHeight="1">
      <c r="A14" s="11">
        <v>5</v>
      </c>
      <c r="B14" s="16" t="s">
        <v>23</v>
      </c>
      <c r="C14" s="10" t="s">
        <v>25</v>
      </c>
      <c r="D14" s="10">
        <v>15</v>
      </c>
      <c r="E14" s="9" t="s">
        <v>14</v>
      </c>
      <c r="F14" s="21" t="s">
        <v>14</v>
      </c>
      <c r="G14" s="21" t="s">
        <v>14</v>
      </c>
    </row>
    <row r="15" spans="1:7" ht="59.25" customHeight="1">
      <c r="A15" s="11">
        <v>6</v>
      </c>
      <c r="B15" s="17" t="s">
        <v>24</v>
      </c>
      <c r="C15" s="10" t="s">
        <v>25</v>
      </c>
      <c r="D15" s="10">
        <v>15</v>
      </c>
      <c r="E15" s="9" t="s">
        <v>14</v>
      </c>
      <c r="F15" s="21" t="s">
        <v>14</v>
      </c>
      <c r="G15" s="21" t="s">
        <v>14</v>
      </c>
    </row>
    <row r="16" spans="1:7" ht="91.5" customHeight="1">
      <c r="A16" s="95" t="s">
        <v>31</v>
      </c>
      <c r="B16" s="96"/>
      <c r="C16" s="96"/>
      <c r="D16" s="97"/>
      <c r="E16" s="71" t="s">
        <v>27</v>
      </c>
      <c r="F16" s="10" t="s">
        <v>27</v>
      </c>
      <c r="G16" s="10" t="s">
        <v>27</v>
      </c>
    </row>
  </sheetData>
  <sheetProtection/>
  <mergeCells count="8">
    <mergeCell ref="A5:G5"/>
    <mergeCell ref="E2:G2"/>
    <mergeCell ref="A16:D16"/>
    <mergeCell ref="A8:A9"/>
    <mergeCell ref="B8:B9"/>
    <mergeCell ref="C8:C9"/>
    <mergeCell ref="D8:D9"/>
    <mergeCell ref="E8:G8"/>
  </mergeCells>
  <printOptions/>
  <pageMargins left="0.7" right="0.7" top="0.75" bottom="0.75" header="0.3" footer="0.3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7">
      <selection activeCell="I14" sqref="I14"/>
    </sheetView>
  </sheetViews>
  <sheetFormatPr defaultColWidth="9.140625" defaultRowHeight="15"/>
  <cols>
    <col min="1" max="1" width="6.57421875" style="8" customWidth="1"/>
    <col min="2" max="2" width="56.57421875" style="8" customWidth="1"/>
    <col min="3" max="3" width="14.140625" style="24" customWidth="1"/>
    <col min="4" max="4" width="16.57421875" style="24" customWidth="1"/>
    <col min="5" max="5" width="25.421875" style="24" customWidth="1"/>
    <col min="6" max="16384" width="9.140625" style="8" customWidth="1"/>
  </cols>
  <sheetData>
    <row r="1" ht="15.75">
      <c r="E1" s="25"/>
    </row>
    <row r="2" ht="51.75" customHeight="1">
      <c r="E2" s="26"/>
    </row>
    <row r="5" spans="1:5" ht="18.75">
      <c r="A5" s="91" t="s">
        <v>29</v>
      </c>
      <c r="B5" s="91"/>
      <c r="C5" s="91"/>
      <c r="D5" s="91"/>
      <c r="E5" s="2"/>
    </row>
    <row r="6" spans="1:5" ht="15.75">
      <c r="A6" s="2"/>
      <c r="B6" s="2"/>
      <c r="C6" s="2"/>
      <c r="D6" s="2"/>
      <c r="E6" s="2"/>
    </row>
    <row r="7" ht="15.75">
      <c r="B7" s="8" t="s">
        <v>28</v>
      </c>
    </row>
    <row r="8" spans="1:5" ht="101.25" customHeight="1">
      <c r="A8" s="22" t="s">
        <v>18</v>
      </c>
      <c r="B8" s="22" t="s">
        <v>15</v>
      </c>
      <c r="C8" s="23" t="s">
        <v>16</v>
      </c>
      <c r="D8" s="23" t="s">
        <v>17</v>
      </c>
      <c r="E8" s="23" t="s">
        <v>36</v>
      </c>
    </row>
    <row r="9" spans="1:5" ht="82.5" customHeight="1">
      <c r="A9" s="11">
        <v>1</v>
      </c>
      <c r="B9" s="16" t="s">
        <v>19</v>
      </c>
      <c r="C9" s="10" t="s">
        <v>25</v>
      </c>
      <c r="D9" s="10">
        <v>20</v>
      </c>
      <c r="E9" s="21" t="s">
        <v>26</v>
      </c>
    </row>
    <row r="10" spans="1:5" ht="36" customHeight="1">
      <c r="A10" s="11">
        <v>2</v>
      </c>
      <c r="B10" s="16" t="s">
        <v>20</v>
      </c>
      <c r="C10" s="10" t="s">
        <v>25</v>
      </c>
      <c r="D10" s="10">
        <v>15</v>
      </c>
      <c r="E10" s="21" t="s">
        <v>14</v>
      </c>
    </row>
    <row r="11" spans="1:5" ht="55.5" customHeight="1">
      <c r="A11" s="11">
        <v>3</v>
      </c>
      <c r="B11" s="16" t="s">
        <v>21</v>
      </c>
      <c r="C11" s="10" t="s">
        <v>25</v>
      </c>
      <c r="D11" s="10">
        <v>15</v>
      </c>
      <c r="E11" s="21" t="s">
        <v>14</v>
      </c>
    </row>
    <row r="12" spans="1:5" ht="57.75" customHeight="1">
      <c r="A12" s="11">
        <v>4</v>
      </c>
      <c r="B12" s="16" t="s">
        <v>22</v>
      </c>
      <c r="C12" s="10" t="s">
        <v>25</v>
      </c>
      <c r="D12" s="10">
        <v>20</v>
      </c>
      <c r="E12" s="21" t="s">
        <v>14</v>
      </c>
    </row>
    <row r="13" spans="1:5" ht="58.5" customHeight="1">
      <c r="A13" s="11">
        <v>5</v>
      </c>
      <c r="B13" s="16" t="s">
        <v>23</v>
      </c>
      <c r="C13" s="10" t="s">
        <v>25</v>
      </c>
      <c r="D13" s="10">
        <v>15</v>
      </c>
      <c r="E13" s="21" t="s">
        <v>14</v>
      </c>
    </row>
    <row r="14" spans="1:5" ht="59.25" customHeight="1">
      <c r="A14" s="11">
        <v>6</v>
      </c>
      <c r="B14" s="17" t="s">
        <v>24</v>
      </c>
      <c r="C14" s="10" t="s">
        <v>25</v>
      </c>
      <c r="D14" s="10">
        <v>15</v>
      </c>
      <c r="E14" s="21" t="s">
        <v>14</v>
      </c>
    </row>
    <row r="15" spans="1:5" ht="62.25" customHeight="1">
      <c r="A15" s="105" t="s">
        <v>31</v>
      </c>
      <c r="B15" s="105"/>
      <c r="C15" s="105"/>
      <c r="D15" s="105"/>
      <c r="E15" s="10" t="s">
        <v>27</v>
      </c>
    </row>
  </sheetData>
  <sheetProtection/>
  <mergeCells count="2">
    <mergeCell ref="A15:D15"/>
    <mergeCell ref="A5:D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48"/>
  <sheetViews>
    <sheetView view="pageBreakPreview" zoomScale="85" zoomScaleSheetLayoutView="85" zoomScalePageLayoutView="0" workbookViewId="0" topLeftCell="A1">
      <pane xSplit="5" ySplit="3" topLeftCell="F22" activePane="bottomRight" state="frozen"/>
      <selection pane="topLeft" activeCell="A1" sqref="A1"/>
      <selection pane="topRight" activeCell="F1" sqref="F1"/>
      <selection pane="bottomLeft" activeCell="A4" sqref="A4"/>
      <selection pane="bottomRight" activeCell="C45" sqref="C45"/>
    </sheetView>
  </sheetViews>
  <sheetFormatPr defaultColWidth="9.140625" defaultRowHeight="15"/>
  <cols>
    <col min="1" max="1" width="6.421875" style="59" customWidth="1"/>
    <col min="2" max="2" width="16.57421875" style="8" customWidth="1"/>
    <col min="3" max="3" width="57.28125" style="60" customWidth="1"/>
    <col min="4" max="4" width="19.8515625" style="24" customWidth="1"/>
    <col min="5" max="5" width="12.28125" style="24" customWidth="1"/>
    <col min="6" max="6" width="19.7109375" style="24" customWidth="1"/>
    <col min="7" max="7" width="21.421875" style="24" customWidth="1"/>
    <col min="8" max="8" width="17.8515625" style="24" customWidth="1"/>
    <col min="9" max="9" width="21.7109375" style="24" customWidth="1"/>
    <col min="10" max="10" width="24.7109375" style="24" customWidth="1"/>
    <col min="11" max="11" width="9.140625" style="8" customWidth="1"/>
    <col min="12" max="12" width="16.00390625" style="32" customWidth="1"/>
    <col min="13" max="16384" width="9.140625" style="8" customWidth="1"/>
  </cols>
  <sheetData>
    <row r="1" spans="1:10" ht="15.75">
      <c r="A1" s="106" t="s">
        <v>79</v>
      </c>
      <c r="B1" s="107"/>
      <c r="C1" s="107"/>
      <c r="D1" s="107"/>
      <c r="E1" s="107"/>
      <c r="F1" s="107"/>
      <c r="G1" s="107"/>
      <c r="H1" s="107"/>
      <c r="I1" s="107"/>
      <c r="J1" s="8"/>
    </row>
    <row r="2" spans="1:10" ht="15.75">
      <c r="A2" s="33"/>
      <c r="B2" s="34"/>
      <c r="C2" s="34"/>
      <c r="D2" s="34"/>
      <c r="E2" s="34"/>
      <c r="F2" s="34"/>
      <c r="G2" s="34"/>
      <c r="H2" s="34"/>
      <c r="I2" s="34"/>
      <c r="J2" s="34"/>
    </row>
    <row r="3" spans="1:10" ht="71.25">
      <c r="A3" s="35" t="s">
        <v>0</v>
      </c>
      <c r="B3" s="35" t="s">
        <v>80</v>
      </c>
      <c r="C3" s="35" t="s">
        <v>1</v>
      </c>
      <c r="D3" s="35" t="s">
        <v>81</v>
      </c>
      <c r="E3" s="35" t="s">
        <v>82</v>
      </c>
      <c r="F3" s="70" t="s">
        <v>111</v>
      </c>
      <c r="G3" s="36" t="s">
        <v>110</v>
      </c>
      <c r="H3" s="36" t="s">
        <v>83</v>
      </c>
      <c r="I3" s="36" t="s">
        <v>84</v>
      </c>
      <c r="J3" s="36" t="s">
        <v>85</v>
      </c>
    </row>
    <row r="4" spans="1:13" ht="31.5">
      <c r="A4" s="37">
        <v>1</v>
      </c>
      <c r="B4" s="65" t="s">
        <v>8</v>
      </c>
      <c r="C4" s="65" t="s">
        <v>8</v>
      </c>
      <c r="D4" s="66" t="s">
        <v>86</v>
      </c>
      <c r="E4" s="67">
        <v>16439</v>
      </c>
      <c r="F4" s="67">
        <v>1616</v>
      </c>
      <c r="G4" s="68">
        <v>1616000</v>
      </c>
      <c r="H4" s="69">
        <f>G4</f>
        <v>1616000</v>
      </c>
      <c r="I4" s="69">
        <v>4616000</v>
      </c>
      <c r="J4" s="40" t="s">
        <v>87</v>
      </c>
      <c r="L4" s="32">
        <v>5329749.39</v>
      </c>
      <c r="M4" s="42">
        <f>L4/L6*100</f>
        <v>94.62677263143048</v>
      </c>
    </row>
    <row r="5" spans="1:13" ht="15.75">
      <c r="A5" s="37">
        <v>2</v>
      </c>
      <c r="B5" s="38" t="s">
        <v>35</v>
      </c>
      <c r="C5" s="38" t="s">
        <v>39</v>
      </c>
      <c r="D5" s="37" t="s">
        <v>88</v>
      </c>
      <c r="E5" s="39">
        <v>264.6</v>
      </c>
      <c r="F5" s="39">
        <v>1322.1000800000002</v>
      </c>
      <c r="G5" s="40">
        <v>1285375.1</v>
      </c>
      <c r="H5" s="41">
        <f>G5*1.2</f>
        <v>1542450.12</v>
      </c>
      <c r="I5" s="41">
        <v>2046781.47</v>
      </c>
      <c r="J5" s="40" t="s">
        <v>87</v>
      </c>
      <c r="L5" s="32">
        <v>302641.15</v>
      </c>
      <c r="M5" s="42">
        <f>100-M4</f>
        <v>5.373227368569516</v>
      </c>
    </row>
    <row r="6" spans="1:13" ht="31.5">
      <c r="A6" s="37">
        <v>3</v>
      </c>
      <c r="B6" s="38" t="s">
        <v>35</v>
      </c>
      <c r="C6" s="38" t="s">
        <v>40</v>
      </c>
      <c r="D6" s="9" t="s">
        <v>89</v>
      </c>
      <c r="E6" s="43">
        <v>14.6</v>
      </c>
      <c r="F6" s="43">
        <v>76.32638</v>
      </c>
      <c r="G6" s="44">
        <v>74186.36</v>
      </c>
      <c r="H6" s="43">
        <f aca="true" t="shared" si="0" ref="H6:H43">G6*1.2</f>
        <v>89023.632</v>
      </c>
      <c r="I6" s="43">
        <f aca="true" t="shared" si="1" ref="I6:I43">H6</f>
        <v>89023.632</v>
      </c>
      <c r="J6" s="43" t="s">
        <v>87</v>
      </c>
      <c r="L6" s="32">
        <f>L5+L4</f>
        <v>5632390.54</v>
      </c>
      <c r="M6" s="42"/>
    </row>
    <row r="7" spans="1:10" ht="31.5">
      <c r="A7" s="37">
        <v>4</v>
      </c>
      <c r="B7" s="38" t="s">
        <v>35</v>
      </c>
      <c r="C7" s="38" t="s">
        <v>41</v>
      </c>
      <c r="D7" s="37" t="s">
        <v>90</v>
      </c>
      <c r="E7" s="39">
        <v>207</v>
      </c>
      <c r="F7" s="39">
        <v>491.3336</v>
      </c>
      <c r="G7" s="40">
        <v>477933.62</v>
      </c>
      <c r="H7" s="39">
        <f>G7*1.2</f>
        <v>573520.3439999999</v>
      </c>
      <c r="I7" s="39">
        <f>H7</f>
        <v>573520.3439999999</v>
      </c>
      <c r="J7" s="39" t="s">
        <v>87</v>
      </c>
    </row>
    <row r="8" spans="1:10" ht="31.5">
      <c r="A8" s="37">
        <v>5</v>
      </c>
      <c r="B8" s="38" t="s">
        <v>35</v>
      </c>
      <c r="C8" s="38" t="s">
        <v>42</v>
      </c>
      <c r="D8" s="37" t="s">
        <v>91</v>
      </c>
      <c r="E8" s="39">
        <v>24</v>
      </c>
      <c r="F8" s="39">
        <v>198.7336</v>
      </c>
      <c r="G8" s="40">
        <v>193313.62</v>
      </c>
      <c r="H8" s="39">
        <f>G8*1.2</f>
        <v>231976.34399999998</v>
      </c>
      <c r="I8" s="39">
        <f>H8</f>
        <v>231976.34399999998</v>
      </c>
      <c r="J8" s="39" t="s">
        <v>87</v>
      </c>
    </row>
    <row r="9" spans="1:10" ht="15.75">
      <c r="A9" s="37">
        <v>6</v>
      </c>
      <c r="B9" s="38" t="s">
        <v>35</v>
      </c>
      <c r="C9" s="38" t="s">
        <v>43</v>
      </c>
      <c r="D9" s="37" t="s">
        <v>92</v>
      </c>
      <c r="E9" s="39">
        <v>210.3</v>
      </c>
      <c r="F9" s="39">
        <v>470.69991999999996</v>
      </c>
      <c r="G9" s="40">
        <v>457624.9</v>
      </c>
      <c r="H9" s="39">
        <f t="shared" si="0"/>
        <v>549149.88</v>
      </c>
      <c r="I9" s="39">
        <f t="shared" si="1"/>
        <v>549149.88</v>
      </c>
      <c r="J9" s="39" t="s">
        <v>87</v>
      </c>
    </row>
    <row r="10" spans="1:10" ht="31.5">
      <c r="A10" s="37">
        <v>7</v>
      </c>
      <c r="B10" s="38" t="s">
        <v>35</v>
      </c>
      <c r="C10" s="38" t="s">
        <v>44</v>
      </c>
      <c r="D10" s="37" t="s">
        <v>93</v>
      </c>
      <c r="E10" s="39">
        <v>49.7</v>
      </c>
      <c r="F10" s="39">
        <v>243.24638000000002</v>
      </c>
      <c r="G10" s="40">
        <v>236426.36</v>
      </c>
      <c r="H10" s="39">
        <f>G10*1.2</f>
        <v>283711.632</v>
      </c>
      <c r="I10" s="39">
        <f>H10</f>
        <v>283711.632</v>
      </c>
      <c r="J10" s="39" t="s">
        <v>87</v>
      </c>
    </row>
    <row r="11" spans="1:10" ht="31.5">
      <c r="A11" s="37">
        <v>8</v>
      </c>
      <c r="B11" s="38" t="s">
        <v>45</v>
      </c>
      <c r="C11" s="38" t="s">
        <v>46</v>
      </c>
      <c r="D11" s="37" t="s">
        <v>94</v>
      </c>
      <c r="E11" s="39">
        <v>99.3</v>
      </c>
      <c r="F11" s="39">
        <v>41.1112</v>
      </c>
      <c r="G11" s="40">
        <v>38644.54</v>
      </c>
      <c r="H11" s="39">
        <f>G11*1.2</f>
        <v>46373.448</v>
      </c>
      <c r="I11" s="39">
        <f>H11</f>
        <v>46373.448</v>
      </c>
      <c r="J11" s="39" t="s">
        <v>87</v>
      </c>
    </row>
    <row r="12" spans="1:10" ht="15.75">
      <c r="A12" s="37">
        <v>9</v>
      </c>
      <c r="B12" s="38" t="s">
        <v>45</v>
      </c>
      <c r="C12" s="38" t="s">
        <v>47</v>
      </c>
      <c r="D12" s="37" t="s">
        <v>95</v>
      </c>
      <c r="E12" s="39">
        <v>4400</v>
      </c>
      <c r="F12" s="39">
        <v>468</v>
      </c>
      <c r="G12" s="40">
        <v>450450</v>
      </c>
      <c r="H12" s="39">
        <f t="shared" si="0"/>
        <v>540540</v>
      </c>
      <c r="I12" s="39">
        <f t="shared" si="1"/>
        <v>540540</v>
      </c>
      <c r="J12" s="39" t="s">
        <v>87</v>
      </c>
    </row>
    <row r="13" spans="1:10" ht="47.25">
      <c r="A13" s="37">
        <v>10</v>
      </c>
      <c r="B13" s="38" t="s">
        <v>45</v>
      </c>
      <c r="C13" s="38" t="s">
        <v>48</v>
      </c>
      <c r="D13" s="37" t="s">
        <v>96</v>
      </c>
      <c r="E13" s="39">
        <v>25</v>
      </c>
      <c r="F13" s="39">
        <v>0</v>
      </c>
      <c r="G13" s="40">
        <v>0</v>
      </c>
      <c r="H13" s="39">
        <f t="shared" si="0"/>
        <v>0</v>
      </c>
      <c r="I13" s="39">
        <f t="shared" si="1"/>
        <v>0</v>
      </c>
      <c r="J13" s="39" t="s">
        <v>87</v>
      </c>
    </row>
    <row r="14" spans="1:10" ht="31.5">
      <c r="A14" s="37">
        <v>11</v>
      </c>
      <c r="B14" s="38" t="s">
        <v>45</v>
      </c>
      <c r="C14" s="38" t="s">
        <v>49</v>
      </c>
      <c r="D14" s="37" t="s">
        <v>97</v>
      </c>
      <c r="E14" s="39">
        <v>4.8</v>
      </c>
      <c r="F14" s="39">
        <v>93.44638</v>
      </c>
      <c r="G14" s="40">
        <v>90826.36</v>
      </c>
      <c r="H14" s="39">
        <f>G14*1.2</f>
        <v>108991.632</v>
      </c>
      <c r="I14" s="39">
        <f>H14</f>
        <v>108991.632</v>
      </c>
      <c r="J14" s="39" t="s">
        <v>87</v>
      </c>
    </row>
    <row r="15" spans="1:10" ht="31.5">
      <c r="A15" s="37">
        <v>12</v>
      </c>
      <c r="B15" s="38" t="s">
        <v>45</v>
      </c>
      <c r="C15" s="38" t="s">
        <v>50</v>
      </c>
      <c r="D15" s="37" t="s">
        <v>98</v>
      </c>
      <c r="E15" s="39">
        <v>25</v>
      </c>
      <c r="F15" s="39">
        <v>0</v>
      </c>
      <c r="G15" s="45"/>
      <c r="H15" s="46">
        <v>30000</v>
      </c>
      <c r="I15" s="39">
        <f t="shared" si="1"/>
        <v>30000</v>
      </c>
      <c r="J15" s="39" t="s">
        <v>87</v>
      </c>
    </row>
    <row r="16" spans="1:10" ht="15.75">
      <c r="A16" s="37">
        <v>13</v>
      </c>
      <c r="B16" s="38" t="s">
        <v>45</v>
      </c>
      <c r="C16" s="38" t="s">
        <v>51</v>
      </c>
      <c r="D16" s="37" t="s">
        <v>99</v>
      </c>
      <c r="E16" s="39">
        <v>1016.6</v>
      </c>
      <c r="F16" s="39">
        <v>183.3</v>
      </c>
      <c r="G16" s="40">
        <v>171600</v>
      </c>
      <c r="H16" s="39">
        <f>G16*1.2</f>
        <v>205920</v>
      </c>
      <c r="I16" s="39">
        <f>H16</f>
        <v>205920</v>
      </c>
      <c r="J16" s="39" t="s">
        <v>87</v>
      </c>
    </row>
    <row r="17" spans="1:10" ht="15.75">
      <c r="A17" s="37">
        <v>14</v>
      </c>
      <c r="B17" s="38" t="s">
        <v>45</v>
      </c>
      <c r="C17" s="38" t="s">
        <v>52</v>
      </c>
      <c r="D17" s="37" t="s">
        <v>100</v>
      </c>
      <c r="E17" s="39">
        <v>0.1953</v>
      </c>
      <c r="F17" s="39">
        <v>40</v>
      </c>
      <c r="G17" s="40">
        <v>34000</v>
      </c>
      <c r="H17" s="39">
        <f t="shared" si="0"/>
        <v>40800</v>
      </c>
      <c r="I17" s="39">
        <f t="shared" si="1"/>
        <v>40800</v>
      </c>
      <c r="J17" s="39" t="s">
        <v>87</v>
      </c>
    </row>
    <row r="18" spans="1:10" ht="31.5">
      <c r="A18" s="37">
        <v>15</v>
      </c>
      <c r="B18" s="38" t="s">
        <v>45</v>
      </c>
      <c r="C18" s="38" t="s">
        <v>53</v>
      </c>
      <c r="D18" s="37" t="s">
        <v>101</v>
      </c>
      <c r="E18" s="39">
        <v>0.042</v>
      </c>
      <c r="F18" s="39">
        <v>7.08362</v>
      </c>
      <c r="G18" s="40">
        <v>5833.64</v>
      </c>
      <c r="H18" s="39">
        <f t="shared" si="0"/>
        <v>7000.368</v>
      </c>
      <c r="I18" s="39">
        <f t="shared" si="1"/>
        <v>7000.368</v>
      </c>
      <c r="J18" s="39" t="s">
        <v>87</v>
      </c>
    </row>
    <row r="19" spans="1:10" ht="31.5">
      <c r="A19" s="37">
        <v>16</v>
      </c>
      <c r="B19" s="38" t="s">
        <v>45</v>
      </c>
      <c r="C19" s="38" t="s">
        <v>53</v>
      </c>
      <c r="D19" s="37" t="s">
        <v>102</v>
      </c>
      <c r="E19" s="39">
        <v>0.0059</v>
      </c>
      <c r="F19" s="39">
        <v>4.53362</v>
      </c>
      <c r="G19" s="40">
        <v>3733.64</v>
      </c>
      <c r="H19" s="39">
        <f t="shared" si="0"/>
        <v>4480.3679999999995</v>
      </c>
      <c r="I19" s="39">
        <f t="shared" si="1"/>
        <v>4480.3679999999995</v>
      </c>
      <c r="J19" s="39" t="s">
        <v>87</v>
      </c>
    </row>
    <row r="20" spans="1:10" ht="31.5">
      <c r="A20" s="37">
        <v>17</v>
      </c>
      <c r="B20" s="38" t="s">
        <v>45</v>
      </c>
      <c r="C20" s="38" t="s">
        <v>54</v>
      </c>
      <c r="D20" s="37" t="s">
        <v>103</v>
      </c>
      <c r="E20" s="39">
        <v>0.0972</v>
      </c>
      <c r="F20" s="39">
        <v>22.66638</v>
      </c>
      <c r="G20" s="40">
        <v>18666.36</v>
      </c>
      <c r="H20" s="39">
        <f>G20*1.2</f>
        <v>22399.632</v>
      </c>
      <c r="I20" s="39">
        <f>H20</f>
        <v>22399.632</v>
      </c>
      <c r="J20" s="39" t="s">
        <v>87</v>
      </c>
    </row>
    <row r="21" spans="1:10" ht="15.75">
      <c r="A21" s="37">
        <v>18</v>
      </c>
      <c r="B21" s="38" t="s">
        <v>45</v>
      </c>
      <c r="C21" s="38" t="s">
        <v>55</v>
      </c>
      <c r="D21" s="37" t="s">
        <v>104</v>
      </c>
      <c r="E21" s="39">
        <v>0.1182</v>
      </c>
      <c r="F21" s="39">
        <v>31.333599999999997</v>
      </c>
      <c r="G21" s="40">
        <v>26633.62</v>
      </c>
      <c r="H21" s="39">
        <f t="shared" si="0"/>
        <v>31960.343999999997</v>
      </c>
      <c r="I21" s="39">
        <f t="shared" si="1"/>
        <v>31960.343999999997</v>
      </c>
      <c r="J21" s="39" t="s">
        <v>87</v>
      </c>
    </row>
    <row r="22" spans="1:10" ht="15.75">
      <c r="A22" s="37">
        <v>19</v>
      </c>
      <c r="B22" s="38" t="s">
        <v>45</v>
      </c>
      <c r="C22" s="38" t="s">
        <v>56</v>
      </c>
      <c r="D22" s="37" t="s">
        <v>105</v>
      </c>
      <c r="E22" s="39">
        <v>0.1685</v>
      </c>
      <c r="F22" s="39">
        <v>33.71638</v>
      </c>
      <c r="G22" s="40">
        <v>27766.36</v>
      </c>
      <c r="H22" s="39">
        <f t="shared" si="0"/>
        <v>33319.632</v>
      </c>
      <c r="I22" s="39">
        <f t="shared" si="1"/>
        <v>33319.632</v>
      </c>
      <c r="J22" s="39" t="s">
        <v>87</v>
      </c>
    </row>
    <row r="23" spans="1:10" ht="15.75">
      <c r="A23" s="37">
        <v>20</v>
      </c>
      <c r="B23" s="38" t="s">
        <v>57</v>
      </c>
      <c r="C23" s="38" t="s">
        <v>58</v>
      </c>
      <c r="D23" s="37" t="s">
        <v>106</v>
      </c>
      <c r="E23" s="39"/>
      <c r="F23" s="39">
        <v>75.208</v>
      </c>
      <c r="G23" s="40">
        <v>58495</v>
      </c>
      <c r="H23" s="39">
        <f t="shared" si="0"/>
        <v>70194</v>
      </c>
      <c r="I23" s="39">
        <f t="shared" si="1"/>
        <v>70194</v>
      </c>
      <c r="J23" s="39" t="s">
        <v>87</v>
      </c>
    </row>
    <row r="24" spans="1:10" ht="15.75">
      <c r="A24" s="37">
        <v>21</v>
      </c>
      <c r="B24" s="38" t="s">
        <v>57</v>
      </c>
      <c r="C24" s="38" t="s">
        <v>59</v>
      </c>
      <c r="D24" s="37" t="s">
        <v>106</v>
      </c>
      <c r="E24" s="39"/>
      <c r="F24" s="39">
        <v>51.164919999999995</v>
      </c>
      <c r="G24" s="40">
        <v>44025.64</v>
      </c>
      <c r="H24" s="39">
        <f t="shared" si="0"/>
        <v>52830.768</v>
      </c>
      <c r="I24" s="39">
        <f t="shared" si="1"/>
        <v>52830.768</v>
      </c>
      <c r="J24" s="39" t="s">
        <v>87</v>
      </c>
    </row>
    <row r="25" spans="1:10" ht="15.75">
      <c r="A25" s="37">
        <v>22</v>
      </c>
      <c r="B25" s="38" t="s">
        <v>57</v>
      </c>
      <c r="C25" s="38" t="s">
        <v>60</v>
      </c>
      <c r="D25" s="37" t="s">
        <v>106</v>
      </c>
      <c r="E25" s="39"/>
      <c r="F25" s="39">
        <v>15.8946</v>
      </c>
      <c r="G25" s="45">
        <v>0</v>
      </c>
      <c r="H25" s="46">
        <v>30000</v>
      </c>
      <c r="I25" s="39">
        <f t="shared" si="1"/>
        <v>30000</v>
      </c>
      <c r="J25" s="39" t="s">
        <v>87</v>
      </c>
    </row>
    <row r="26" spans="1:10" ht="15.75">
      <c r="A26" s="37">
        <v>23</v>
      </c>
      <c r="B26" s="38" t="s">
        <v>57</v>
      </c>
      <c r="C26" s="38" t="s">
        <v>61</v>
      </c>
      <c r="D26" s="37" t="s">
        <v>106</v>
      </c>
      <c r="E26" s="39"/>
      <c r="F26" s="39">
        <v>20.87971</v>
      </c>
      <c r="G26" s="40">
        <v>18214.27</v>
      </c>
      <c r="H26" s="39">
        <f t="shared" si="0"/>
        <v>21857.124</v>
      </c>
      <c r="I26" s="39">
        <f t="shared" si="1"/>
        <v>21857.124</v>
      </c>
      <c r="J26" s="39" t="s">
        <v>87</v>
      </c>
    </row>
    <row r="27" spans="1:10" ht="15.75">
      <c r="A27" s="37">
        <v>24</v>
      </c>
      <c r="B27" s="38" t="s">
        <v>57</v>
      </c>
      <c r="C27" s="38" t="s">
        <v>59</v>
      </c>
      <c r="D27" s="37" t="s">
        <v>107</v>
      </c>
      <c r="E27" s="39"/>
      <c r="F27" s="39">
        <v>4.625</v>
      </c>
      <c r="G27" s="39">
        <v>4625</v>
      </c>
      <c r="H27" s="39">
        <f t="shared" si="0"/>
        <v>5550</v>
      </c>
      <c r="I27" s="39">
        <f t="shared" si="1"/>
        <v>5550</v>
      </c>
      <c r="J27" s="39" t="s">
        <v>108</v>
      </c>
    </row>
    <row r="28" spans="1:10" ht="15.75">
      <c r="A28" s="37">
        <v>25</v>
      </c>
      <c r="B28" s="38" t="s">
        <v>57</v>
      </c>
      <c r="C28" s="38" t="s">
        <v>62</v>
      </c>
      <c r="D28" s="37" t="s">
        <v>107</v>
      </c>
      <c r="E28" s="39"/>
      <c r="F28" s="39">
        <v>29.116</v>
      </c>
      <c r="G28" s="39">
        <v>29116</v>
      </c>
      <c r="H28" s="39">
        <f t="shared" si="0"/>
        <v>34939.2</v>
      </c>
      <c r="I28" s="39">
        <f t="shared" si="1"/>
        <v>34939.2</v>
      </c>
      <c r="J28" s="39" t="s">
        <v>108</v>
      </c>
    </row>
    <row r="29" spans="1:10" ht="15.75">
      <c r="A29" s="37">
        <v>26</v>
      </c>
      <c r="B29" s="38" t="s">
        <v>57</v>
      </c>
      <c r="C29" s="38" t="s">
        <v>63</v>
      </c>
      <c r="D29" s="37" t="s">
        <v>107</v>
      </c>
      <c r="E29" s="39"/>
      <c r="F29" s="39">
        <v>24</v>
      </c>
      <c r="G29" s="39">
        <v>24000</v>
      </c>
      <c r="H29" s="39">
        <f t="shared" si="0"/>
        <v>28800</v>
      </c>
      <c r="I29" s="39">
        <f t="shared" si="1"/>
        <v>28800</v>
      </c>
      <c r="J29" s="39" t="s">
        <v>108</v>
      </c>
    </row>
    <row r="30" spans="1:10" ht="15.75">
      <c r="A30" s="37">
        <v>27</v>
      </c>
      <c r="B30" s="38" t="s">
        <v>57</v>
      </c>
      <c r="C30" s="38" t="s">
        <v>63</v>
      </c>
      <c r="D30" s="37" t="s">
        <v>107</v>
      </c>
      <c r="E30" s="39"/>
      <c r="F30" s="39">
        <v>24.02</v>
      </c>
      <c r="G30" s="39">
        <v>24020</v>
      </c>
      <c r="H30" s="39">
        <f t="shared" si="0"/>
        <v>28824</v>
      </c>
      <c r="I30" s="39">
        <f t="shared" si="1"/>
        <v>28824</v>
      </c>
      <c r="J30" s="39" t="s">
        <v>108</v>
      </c>
    </row>
    <row r="31" spans="1:10" ht="15.75">
      <c r="A31" s="37">
        <v>28</v>
      </c>
      <c r="B31" s="38" t="s">
        <v>57</v>
      </c>
      <c r="C31" s="38" t="s">
        <v>64</v>
      </c>
      <c r="D31" s="37" t="s">
        <v>107</v>
      </c>
      <c r="E31" s="39"/>
      <c r="F31" s="39">
        <v>71.016</v>
      </c>
      <c r="G31" s="39">
        <v>71016</v>
      </c>
      <c r="H31" s="39">
        <f t="shared" si="0"/>
        <v>85219.2</v>
      </c>
      <c r="I31" s="39">
        <f t="shared" si="1"/>
        <v>85219.2</v>
      </c>
      <c r="J31" s="39" t="s">
        <v>108</v>
      </c>
    </row>
    <row r="32" spans="1:10" ht="15.75">
      <c r="A32" s="37">
        <v>29</v>
      </c>
      <c r="B32" s="38" t="s">
        <v>57</v>
      </c>
      <c r="C32" s="38" t="s">
        <v>65</v>
      </c>
      <c r="D32" s="37" t="s">
        <v>107</v>
      </c>
      <c r="E32" s="39"/>
      <c r="F32" s="39">
        <v>12.182</v>
      </c>
      <c r="G32" s="39">
        <v>12182</v>
      </c>
      <c r="H32" s="39">
        <f t="shared" si="0"/>
        <v>14618.4</v>
      </c>
      <c r="I32" s="39">
        <f t="shared" si="1"/>
        <v>14618.4</v>
      </c>
      <c r="J32" s="39" t="s">
        <v>108</v>
      </c>
    </row>
    <row r="33" spans="1:10" ht="15.75">
      <c r="A33" s="37">
        <v>30</v>
      </c>
      <c r="B33" s="38" t="s">
        <v>57</v>
      </c>
      <c r="C33" s="38" t="s">
        <v>66</v>
      </c>
      <c r="D33" s="37" t="s">
        <v>107</v>
      </c>
      <c r="E33" s="39"/>
      <c r="F33" s="39">
        <v>1.14407</v>
      </c>
      <c r="G33" s="39">
        <v>1144.07</v>
      </c>
      <c r="H33" s="39">
        <f t="shared" si="0"/>
        <v>1372.8839999999998</v>
      </c>
      <c r="I33" s="39">
        <f t="shared" si="1"/>
        <v>1372.8839999999998</v>
      </c>
      <c r="J33" s="39" t="s">
        <v>108</v>
      </c>
    </row>
    <row r="34" spans="1:10" ht="15.75">
      <c r="A34" s="37">
        <v>31</v>
      </c>
      <c r="B34" s="38" t="s">
        <v>57</v>
      </c>
      <c r="C34" s="38" t="s">
        <v>67</v>
      </c>
      <c r="D34" s="37" t="s">
        <v>107</v>
      </c>
      <c r="E34" s="39"/>
      <c r="F34" s="39">
        <v>1.8</v>
      </c>
      <c r="G34" s="39">
        <v>1800</v>
      </c>
      <c r="H34" s="39">
        <f t="shared" si="0"/>
        <v>2160</v>
      </c>
      <c r="I34" s="39">
        <f t="shared" si="1"/>
        <v>2160</v>
      </c>
      <c r="J34" s="39" t="s">
        <v>108</v>
      </c>
    </row>
    <row r="35" spans="1:10" ht="15.75">
      <c r="A35" s="37">
        <v>32</v>
      </c>
      <c r="B35" s="38" t="s">
        <v>57</v>
      </c>
      <c r="C35" s="38" t="s">
        <v>68</v>
      </c>
      <c r="D35" s="37" t="s">
        <v>107</v>
      </c>
      <c r="E35" s="39"/>
      <c r="F35" s="39">
        <v>5.2</v>
      </c>
      <c r="G35" s="39">
        <v>5200</v>
      </c>
      <c r="H35" s="39">
        <f t="shared" si="0"/>
        <v>6240</v>
      </c>
      <c r="I35" s="39">
        <f t="shared" si="1"/>
        <v>6240</v>
      </c>
      <c r="J35" s="39" t="s">
        <v>108</v>
      </c>
    </row>
    <row r="36" spans="1:10" ht="15.75">
      <c r="A36" s="37">
        <v>33</v>
      </c>
      <c r="B36" s="38" t="s">
        <v>57</v>
      </c>
      <c r="C36" s="38" t="s">
        <v>69</v>
      </c>
      <c r="D36" s="37" t="s">
        <v>107</v>
      </c>
      <c r="E36" s="39"/>
      <c r="F36" s="39">
        <v>29.116</v>
      </c>
      <c r="G36" s="39">
        <v>29116</v>
      </c>
      <c r="H36" s="39">
        <f t="shared" si="0"/>
        <v>34939.2</v>
      </c>
      <c r="I36" s="39">
        <f t="shared" si="1"/>
        <v>34939.2</v>
      </c>
      <c r="J36" s="39" t="s">
        <v>108</v>
      </c>
    </row>
    <row r="37" spans="1:10" ht="15.75">
      <c r="A37" s="37">
        <v>34</v>
      </c>
      <c r="B37" s="38" t="s">
        <v>57</v>
      </c>
      <c r="C37" s="38" t="s">
        <v>70</v>
      </c>
      <c r="D37" s="37" t="s">
        <v>107</v>
      </c>
      <c r="E37" s="39"/>
      <c r="F37" s="39">
        <v>13.825</v>
      </c>
      <c r="G37" s="39">
        <v>13825</v>
      </c>
      <c r="H37" s="39">
        <f t="shared" si="0"/>
        <v>16590</v>
      </c>
      <c r="I37" s="39">
        <f t="shared" si="1"/>
        <v>16590</v>
      </c>
      <c r="J37" s="39" t="s">
        <v>108</v>
      </c>
    </row>
    <row r="38" spans="1:10" ht="15.75">
      <c r="A38" s="37">
        <v>35</v>
      </c>
      <c r="B38" s="38" t="s">
        <v>57</v>
      </c>
      <c r="C38" s="38" t="s">
        <v>71</v>
      </c>
      <c r="D38" s="37" t="s">
        <v>107</v>
      </c>
      <c r="E38" s="39"/>
      <c r="F38" s="39">
        <v>13.825</v>
      </c>
      <c r="G38" s="39">
        <v>13825</v>
      </c>
      <c r="H38" s="39">
        <f t="shared" si="0"/>
        <v>16590</v>
      </c>
      <c r="I38" s="39">
        <f t="shared" si="1"/>
        <v>16590</v>
      </c>
      <c r="J38" s="39" t="s">
        <v>108</v>
      </c>
    </row>
    <row r="39" spans="1:10" ht="15.75">
      <c r="A39" s="37">
        <v>36</v>
      </c>
      <c r="B39" s="38" t="s">
        <v>57</v>
      </c>
      <c r="C39" s="38" t="s">
        <v>72</v>
      </c>
      <c r="D39" s="37" t="s">
        <v>107</v>
      </c>
      <c r="E39" s="39"/>
      <c r="F39" s="39">
        <v>5.29</v>
      </c>
      <c r="G39" s="39">
        <v>5290</v>
      </c>
      <c r="H39" s="39">
        <f t="shared" si="0"/>
        <v>6348</v>
      </c>
      <c r="I39" s="39">
        <f t="shared" si="1"/>
        <v>6348</v>
      </c>
      <c r="J39" s="39" t="s">
        <v>108</v>
      </c>
    </row>
    <row r="40" spans="1:10" ht="15.75">
      <c r="A40" s="37">
        <v>37</v>
      </c>
      <c r="B40" s="38" t="s">
        <v>57</v>
      </c>
      <c r="C40" s="38" t="s">
        <v>73</v>
      </c>
      <c r="D40" s="37" t="s">
        <v>107</v>
      </c>
      <c r="E40" s="39"/>
      <c r="F40" s="39">
        <v>13</v>
      </c>
      <c r="G40" s="39">
        <v>13000</v>
      </c>
      <c r="H40" s="39">
        <f t="shared" si="0"/>
        <v>15600</v>
      </c>
      <c r="I40" s="39">
        <f t="shared" si="1"/>
        <v>15600</v>
      </c>
      <c r="J40" s="39" t="s">
        <v>108</v>
      </c>
    </row>
    <row r="41" spans="1:10" ht="31.5">
      <c r="A41" s="37">
        <v>38</v>
      </c>
      <c r="B41" s="38" t="s">
        <v>57</v>
      </c>
      <c r="C41" s="38" t="s">
        <v>74</v>
      </c>
      <c r="D41" s="37" t="s">
        <v>107</v>
      </c>
      <c r="E41" s="39"/>
      <c r="F41" s="39">
        <v>34.212</v>
      </c>
      <c r="G41" s="39">
        <v>34212</v>
      </c>
      <c r="H41" s="39">
        <f t="shared" si="0"/>
        <v>41054.4</v>
      </c>
      <c r="I41" s="39">
        <f t="shared" si="1"/>
        <v>41054.4</v>
      </c>
      <c r="J41" s="39" t="s">
        <v>108</v>
      </c>
    </row>
    <row r="42" spans="1:10" ht="15.75">
      <c r="A42" s="37">
        <v>39</v>
      </c>
      <c r="B42" s="38" t="s">
        <v>57</v>
      </c>
      <c r="C42" s="38" t="s">
        <v>75</v>
      </c>
      <c r="D42" s="37" t="s">
        <v>107</v>
      </c>
      <c r="E42" s="39"/>
      <c r="F42" s="39">
        <v>8.08808</v>
      </c>
      <c r="G42" s="39">
        <v>8088.08</v>
      </c>
      <c r="H42" s="39">
        <f t="shared" si="0"/>
        <v>9705.696</v>
      </c>
      <c r="I42" s="39">
        <f t="shared" si="1"/>
        <v>9705.696</v>
      </c>
      <c r="J42" s="39" t="s">
        <v>108</v>
      </c>
    </row>
    <row r="43" spans="1:10" ht="16.5" thickBot="1">
      <c r="A43" s="47">
        <v>40</v>
      </c>
      <c r="B43" s="38" t="s">
        <v>57</v>
      </c>
      <c r="C43" s="48" t="s">
        <v>76</v>
      </c>
      <c r="D43" s="47" t="s">
        <v>107</v>
      </c>
      <c r="E43" s="49"/>
      <c r="F43" s="49">
        <v>12.182</v>
      </c>
      <c r="G43" s="49">
        <v>12182</v>
      </c>
      <c r="H43" s="49">
        <f t="shared" si="0"/>
        <v>14618.4</v>
      </c>
      <c r="I43" s="49">
        <f t="shared" si="1"/>
        <v>14618.4</v>
      </c>
      <c r="J43" s="49" t="s">
        <v>108</v>
      </c>
    </row>
    <row r="44" spans="1:10" ht="16.5" thickBot="1">
      <c r="A44" s="50"/>
      <c r="B44" s="51"/>
      <c r="C44" s="52"/>
      <c r="D44" s="53" t="s">
        <v>109</v>
      </c>
      <c r="E44" s="53"/>
      <c r="F44" s="54">
        <f>SUM(F4:F43)</f>
        <v>5809.41952</v>
      </c>
      <c r="G44" s="54">
        <f>SUM(G4:G43)</f>
        <v>5632390.54</v>
      </c>
      <c r="H44" s="54">
        <f>SUM(H4:H43)</f>
        <v>6495668.648000002</v>
      </c>
      <c r="I44" s="54">
        <f>SUM(I4:I43)</f>
        <v>9999999.997999998</v>
      </c>
      <c r="J44" s="54"/>
    </row>
    <row r="45" spans="1:10" ht="15.75">
      <c r="A45" s="55"/>
      <c r="B45" s="56"/>
      <c r="C45" s="57"/>
      <c r="D45" s="55"/>
      <c r="E45" s="55"/>
      <c r="F45" s="55"/>
      <c r="G45" s="58"/>
      <c r="H45" s="58"/>
      <c r="I45" s="58"/>
      <c r="J45" s="58"/>
    </row>
    <row r="46" spans="7:8" ht="15.75">
      <c r="G46" s="61"/>
      <c r="H46" s="61"/>
    </row>
    <row r="47" ht="15.75">
      <c r="G47" s="61"/>
    </row>
    <row r="48" ht="15.75">
      <c r="G48" s="61"/>
    </row>
  </sheetData>
  <sheetProtection/>
  <mergeCells count="1">
    <mergeCell ref="A1:I1"/>
  </mergeCells>
  <printOptions/>
  <pageMargins left="0.7" right="0.7" top="0.75" bottom="0.75" header="0.3" footer="0.3"/>
  <pageSetup fitToHeight="0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С. Спаткай</dc:creator>
  <cp:keywords/>
  <dc:description/>
  <cp:lastModifiedBy>Елена Достовалова</cp:lastModifiedBy>
  <cp:lastPrinted>2020-08-25T07:25:59Z</cp:lastPrinted>
  <dcterms:created xsi:type="dcterms:W3CDTF">2018-10-26T04:51:11Z</dcterms:created>
  <dcterms:modified xsi:type="dcterms:W3CDTF">2020-10-16T08:31:51Z</dcterms:modified>
  <cp:category/>
  <cp:version/>
  <cp:contentType/>
  <cp:contentStatus/>
</cp:coreProperties>
</file>